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Ведомость" sheetId="1" state="visible" r:id="rId1"/>
    <sheet name="Как пользоваться" sheetId="2" state="visible" r:id="rId2"/>
    <sheet name="Где Excel заканчивается" sheetId="3" state="visible" r:id="rId3"/>
    <sheet name="Справочник" sheetId="4" state="visible" r:id="rId4"/>
  </sheets>
  <definedNames>
    <definedName name="_xlnm.Print_Titles" localSheetId="0">'Ведомость'!$17:$17</definedName>
    <definedName name="_xlnm.Print_Titles" localSheetId="3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# ##0"/>
    <numFmt numFmtId="166" formatCode="# ##0.0"/>
    <numFmt numFmtId="167" formatCode="# ##0 &quot;Р&quot;"/>
  </numFmts>
  <fonts count="16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b val="1"/>
      <color rgb="002563EB"/>
      <sz val="11"/>
    </font>
    <font>
      <name val="Arial"/>
      <i val="1"/>
      <color rgb="008B98A5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b val="1"/>
      <color rgb="00FFFFFF"/>
      <sz val="11"/>
    </font>
    <font>
      <name val="Arial"/>
      <color rgb="000F1F2E"/>
      <sz val="11"/>
    </font>
    <font>
      <name val="Arial"/>
      <b val="1"/>
      <color rgb="000F1F2E"/>
      <sz val="12"/>
    </font>
    <font>
      <name val="Arial"/>
      <b val="1"/>
      <color rgb="002563EB"/>
      <sz val="12"/>
    </font>
    <font>
      <name val="Arial"/>
      <b val="1"/>
      <color rgb="000F1F2E"/>
      <sz val="13"/>
    </font>
    <font>
      <name val="Arial"/>
      <i val="1"/>
      <color rgb="008B98A5"/>
      <sz val="10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6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  <border>
      <left/>
      <right/>
      <top style="thin">
        <color rgb="00E8ECF0"/>
      </top>
      <bottom/>
      <diagonal/>
    </border>
    <border>
      <left/>
      <right style="thin">
        <color rgb="00E8ECF0"/>
      </right>
      <top style="thin">
        <color rgb="00E8ECF0"/>
      </top>
      <bottom/>
      <diagonal/>
    </border>
    <border>
      <left/>
      <right/>
      <top style="thin">
        <color rgb="00E8ECF0"/>
      </top>
      <bottom style="thin">
        <color rgb="00E8ECF0"/>
      </bottom>
      <diagonal/>
    </border>
    <border>
      <left/>
      <right style="thin">
        <color rgb="00E8ECF0"/>
      </right>
      <top style="thin">
        <color rgb="00E8ECF0"/>
      </top>
      <bottom style="thin">
        <color rgb="00E8ECF0"/>
      </bottom>
      <diagonal/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4" fontId="4" fillId="2" borderId="1" applyAlignment="1" pivotButton="0" quotePrefix="0" xfId="0">
      <alignment horizontal="left" vertical="center" wrapText="1"/>
    </xf>
    <xf numFmtId="165" fontId="4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center" vertical="center"/>
    </xf>
    <xf numFmtId="167" fontId="4" fillId="0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/>
    </xf>
    <xf numFmtId="166" fontId="4" fillId="2" borderId="1" applyAlignment="1" pivotButton="0" quotePrefix="0" xfId="0">
      <alignment horizontal="center" vertical="center"/>
    </xf>
    <xf numFmtId="167" fontId="4" fillId="2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 wrapText="1"/>
    </xf>
    <xf numFmtId="166" fontId="8" fillId="2" borderId="1" applyAlignment="1" pivotButton="0" quotePrefix="0" xfId="0">
      <alignment horizontal="center" vertical="center"/>
    </xf>
    <xf numFmtId="167" fontId="8" fillId="2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 wrapText="1"/>
    </xf>
    <xf numFmtId="166" fontId="8" fillId="0" borderId="1" applyAlignment="1" pivotButton="0" quotePrefix="0" xfId="0">
      <alignment horizontal="center" vertical="center"/>
    </xf>
    <xf numFmtId="167" fontId="8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right" vertical="center"/>
    </xf>
    <xf numFmtId="0" fontId="0" fillId="2" borderId="1" pivotButton="0" quotePrefix="0" xfId="0"/>
    <xf numFmtId="167" fontId="3" fillId="2" borderId="1" applyAlignment="1" pivotButton="0" quotePrefix="0" xfId="0">
      <alignment horizontal="center" vertical="center"/>
    </xf>
    <xf numFmtId="166" fontId="3" fillId="2" borderId="1" applyAlignment="1" pivotButton="0" quotePrefix="0" xfId="0">
      <alignment horizontal="center" vertical="center"/>
    </xf>
    <xf numFmtId="167" fontId="4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right" vertical="center"/>
    </xf>
    <xf numFmtId="0" fontId="0" fillId="0" borderId="1" pivotButton="0" quotePrefix="0" xfId="0"/>
    <xf numFmtId="167" fontId="10" fillId="0" borderId="1" applyAlignment="1" pivotButton="0" quotePrefix="0" xfId="0">
      <alignment horizontal="center" vertical="center"/>
    </xf>
    <xf numFmtId="0" fontId="11" fillId="0" borderId="0" pivotButton="0" quotePrefix="0" xfId="0"/>
    <xf numFmtId="167" fontId="8" fillId="0" borderId="1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top" wrapText="1"/>
    </xf>
    <xf numFmtId="0" fontId="3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 wrapText="1"/>
    </xf>
    <xf numFmtId="0" fontId="14" fillId="0" borderId="1" applyAlignment="1" pivotButton="0" quotePrefix="0" xfId="0">
      <alignment horizontal="left" vertical="center" wrapText="1"/>
    </xf>
    <xf numFmtId="0" fontId="15" fillId="0" borderId="1" applyAlignment="1" pivotButton="0" quotePrefix="0" xfId="0">
      <alignment horizontal="left" vertical="center" wrapText="1"/>
    </xf>
    <xf numFmtId="0" fontId="14" fillId="2" borderId="1" applyAlignment="1" pivotButton="0" quotePrefix="0" xfId="0">
      <alignment horizontal="left" vertical="center" wrapText="1"/>
    </xf>
    <xf numFmtId="0" fontId="15" fillId="2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 wrapText="1"/>
    </xf>
    <xf numFmtId="166" fontId="10" fillId="2" borderId="1" applyAlignment="1" pivotButton="0" quotePrefix="0" xfId="0">
      <alignment horizontal="center" vertical="center"/>
    </xf>
    <xf numFmtId="167" fontId="10" fillId="2" borderId="1" applyAlignment="1" pivotButton="0" quotePrefix="0" xfId="0">
      <alignment horizontal="center" vertical="center"/>
    </xf>
    <xf numFmtId="165" fontId="10" fillId="2" borderId="1" applyAlignment="1" pivotButton="0" quotePrefix="0" xfId="0">
      <alignment horizontal="center" vertical="center"/>
    </xf>
    <xf numFmtId="165" fontId="8" fillId="0" borderId="1" applyAlignment="1" pivotButton="0" quotePrefix="0" xfId="0">
      <alignment horizontal="left" vertical="center" wrapText="1"/>
    </xf>
    <xf numFmtId="165" fontId="8" fillId="2" borderId="1" applyAlignment="1" pivotButton="0" quotePrefix="0" xfId="0">
      <alignment horizontal="left" vertical="center" wrapText="1"/>
    </xf>
    <xf numFmtId="2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ill>
        <patternFill patternType="solid">
          <fgColor rgb="00FAF1E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defektnaya-vedomost-spectehniki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defektnaya-vedomost-spectehniki&amp;utm_content=howto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defektnaya-vedomost-spectehniki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65"/>
  <sheetViews>
    <sheetView workbookViewId="0">
      <pane xSplit="2" ySplit="17" topLeftCell="C1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2" customWidth="1" min="2" max="2"/>
    <col width="38" customWidth="1" min="3" max="3"/>
    <col width="26" customWidth="1" min="4" max="4"/>
    <col width="16" customWidth="1" min="5" max="5"/>
    <col width="30" customWidth="1" min="6" max="6"/>
    <col width="9" customWidth="1" min="7" max="7"/>
    <col width="12" customWidth="1" min="8" max="8"/>
    <col width="14" customWidth="1" min="9" max="9"/>
    <col width="14" customWidth="1" min="10" max="10"/>
    <col width="11" customWidth="1" min="11" max="11"/>
  </cols>
  <sheetData>
    <row r="1" ht="26" customHeight="1">
      <c r="A1" s="1" t="inlineStr">
        <is>
          <t>Дефектная ведомость</t>
        </is>
      </c>
    </row>
    <row r="2" ht="18" customHeight="1">
      <c r="A2" s="2" t="inlineStr">
        <is>
          <t>Заполните шапку и перечень дефектов. Суммы, итоги и трудоёмкость считаются формулами. Печать — А4, альбом.</t>
        </is>
      </c>
    </row>
    <row r="4" ht="20" customHeight="1">
      <c r="A4" s="3" t="inlineStr">
        <is>
          <t>Организация</t>
        </is>
      </c>
      <c r="C4" s="4" t="inlineStr">
        <is>
          <t>ООО «Пример»</t>
        </is>
      </c>
      <c r="D4" s="5" t="n"/>
      <c r="E4" s="6" t="n"/>
    </row>
    <row r="5" ht="20" customHeight="1">
      <c r="A5" s="3" t="inlineStr">
        <is>
          <t>Подразделение / участок</t>
        </is>
      </c>
      <c r="C5" s="4" t="inlineStr">
        <is>
          <t>Участок механизации</t>
        </is>
      </c>
      <c r="D5" s="5" t="n"/>
      <c r="E5" s="6" t="n"/>
    </row>
    <row r="6" ht="20" customHeight="1">
      <c r="A6" s="3" t="inlineStr">
        <is>
          <t>Ведомость №</t>
        </is>
      </c>
      <c r="C6" s="4" t="inlineStr">
        <is>
          <t>14</t>
        </is>
      </c>
      <c r="D6" s="5" t="n"/>
      <c r="E6" s="6" t="n"/>
    </row>
    <row r="7" ht="20" customHeight="1">
      <c r="A7" s="3" t="inlineStr">
        <is>
          <t>Дата составления</t>
        </is>
      </c>
      <c r="C7" s="7">
        <f>TODAY()</f>
        <v/>
      </c>
      <c r="D7" s="5" t="n"/>
      <c r="E7" s="6" t="n"/>
    </row>
    <row r="8" ht="20" customHeight="1">
      <c r="A8" s="3" t="inlineStr">
        <is>
          <t>Техника (марка, модель)</t>
        </is>
      </c>
      <c r="C8" s="4" t="inlineStr">
        <is>
          <t>Komatsu PC200-8</t>
        </is>
      </c>
      <c r="D8" s="5" t="n"/>
      <c r="E8" s="6" t="n"/>
    </row>
    <row r="9" ht="20" customHeight="1">
      <c r="A9" s="3" t="inlineStr">
        <is>
          <t>Инвентарный / внутренний ID</t>
        </is>
      </c>
      <c r="C9" s="4" t="inlineStr">
        <is>
          <t>Э-3</t>
        </is>
      </c>
      <c r="D9" s="5" t="n"/>
      <c r="E9" s="6" t="n"/>
    </row>
    <row r="10" ht="20" customHeight="1">
      <c r="A10" s="3" t="inlineStr">
        <is>
          <t>VIN / номер рамы</t>
        </is>
      </c>
      <c r="C10" s="4" t="inlineStr">
        <is>
          <t>KMTPC200X8A12345</t>
        </is>
      </c>
      <c r="D10" s="5" t="n"/>
      <c r="E10" s="6" t="n"/>
    </row>
    <row r="11" ht="20" customHeight="1">
      <c r="A11" s="3" t="inlineStr">
        <is>
          <t>Год выпуска</t>
        </is>
      </c>
      <c r="C11" s="4" t="n">
        <v>2018</v>
      </c>
      <c r="D11" s="5" t="n"/>
      <c r="E11" s="6" t="n"/>
    </row>
    <row r="12" ht="20" customHeight="1">
      <c r="A12" s="3" t="inlineStr">
        <is>
          <t>Наработка на дату осмотра</t>
        </is>
      </c>
      <c r="C12" s="8" t="n">
        <v>6420</v>
      </c>
      <c r="D12" s="5" t="n"/>
      <c r="E12" s="6" t="n"/>
    </row>
    <row r="13" ht="20" customHeight="1">
      <c r="A13" s="3" t="inlineStr">
        <is>
          <t>Единица наработки</t>
        </is>
      </c>
      <c r="C13" s="4" t="inlineStr">
        <is>
          <t>м/ч</t>
        </is>
      </c>
      <c r="D13" s="5" t="n"/>
      <c r="E13" s="6" t="n"/>
    </row>
    <row r="14" ht="20" customHeight="1">
      <c r="A14" s="3" t="inlineStr">
        <is>
          <t>Основание осмотра</t>
        </is>
      </c>
      <c r="C14" s="4" t="inlineStr">
        <is>
          <t>Плановый осмотр перед капитальным ремонтом</t>
        </is>
      </c>
      <c r="D14" s="5" t="n"/>
      <c r="E14" s="6" t="n"/>
    </row>
    <row r="15">
      <c r="A15" s="9" t="inlineStr">
        <is>
          <t>Серые строки — пример. Впишите свои данные поверх.</t>
        </is>
      </c>
    </row>
    <row r="16">
      <c r="H16" s="10" t="inlineStr">
        <is>
          <t xml:space="preserve">Заполняется руками. В Бортовом наработку присылают водители голосом → </t>
        </is>
      </c>
      <c r="K16" s="11" t="inlineStr">
        <is>
          <t>bortovoy.com</t>
        </is>
      </c>
    </row>
    <row r="17" ht="34" customHeight="1">
      <c r="A17" s="12" t="inlineStr">
        <is>
          <t>№</t>
        </is>
      </c>
      <c r="B17" s="12" t="inlineStr">
        <is>
          <t>Узел / агрегат</t>
        </is>
      </c>
      <c r="C17" s="12" t="inlineStr">
        <is>
          <t>Описание дефекта</t>
        </is>
      </c>
      <c r="D17" s="12" t="inlineStr">
        <is>
          <t>Причина</t>
        </is>
      </c>
      <c r="E17" s="12" t="inlineStr">
        <is>
          <t>Решение</t>
        </is>
      </c>
      <c r="F17" s="12" t="inlineStr">
        <is>
          <t>Запчасти и материалы</t>
        </is>
      </c>
      <c r="G17" s="12" t="inlineStr">
        <is>
          <t>Кол-во</t>
        </is>
      </c>
      <c r="H17" s="12" t="inlineStr">
        <is>
          <t>Цена, Р</t>
        </is>
      </c>
      <c r="I17" s="12" t="inlineStr">
        <is>
          <t>Сумма, Р</t>
        </is>
      </c>
      <c r="J17" s="12" t="inlineStr">
        <is>
          <t>Трудоёмкость, ч</t>
        </is>
      </c>
      <c r="K17" s="12" t="inlineStr">
        <is>
          <t>Приоритет</t>
        </is>
      </c>
    </row>
    <row r="18" ht="30" customHeight="1">
      <c r="A18" s="13">
        <f>IF($C18="","",ROW()-17)</f>
        <v/>
      </c>
      <c r="B18" s="14" t="inlineStr">
        <is>
          <t>Гидросистема</t>
        </is>
      </c>
      <c r="C18" s="14" t="inlineStr">
        <is>
          <t>Течь по штоку гидроцилиндра стрелы, потеря масла до 1 л за смену</t>
        </is>
      </c>
      <c r="D18" s="14" t="inlineStr">
        <is>
          <t>Естественный износ</t>
        </is>
      </c>
      <c r="E18" s="14" t="inlineStr">
        <is>
          <t>Ремонт</t>
        </is>
      </c>
      <c r="F18" s="14" t="inlineStr">
        <is>
          <t>Ремкомплект г/ц стрелы 707-99-58090</t>
        </is>
      </c>
      <c r="G18" s="15" t="n">
        <v>1</v>
      </c>
      <c r="H18" s="16" t="n">
        <v>14800</v>
      </c>
      <c r="I18" s="16">
        <f>IF(OR($G18="",$H18=""),"",ROUND($G18*$H18,2))</f>
        <v/>
      </c>
      <c r="J18" s="15" t="n">
        <v>4</v>
      </c>
      <c r="K18" s="13" t="inlineStr">
        <is>
          <t>A</t>
        </is>
      </c>
    </row>
    <row r="19" ht="30" customHeight="1">
      <c r="A19" s="17">
        <f>IF($C19="","",ROW()-17)</f>
        <v/>
      </c>
      <c r="B19" s="4" t="inlineStr">
        <is>
          <t>Ходовая часть</t>
        </is>
      </c>
      <c r="C19" s="4" t="inlineStr">
        <is>
          <t>Износ башмаков левой гусеницы свыше предельного, 3 трака с трещинами</t>
        </is>
      </c>
      <c r="D19" s="4" t="inlineStr">
        <is>
          <t>Естественный износ</t>
        </is>
      </c>
      <c r="E19" s="4" t="inlineStr">
        <is>
          <t>Замена</t>
        </is>
      </c>
      <c r="F19" s="4" t="inlineStr">
        <is>
          <t>Трак в сборе 20Y-32-00022</t>
        </is>
      </c>
      <c r="G19" s="18" t="n">
        <v>3</v>
      </c>
      <c r="H19" s="19" t="n">
        <v>9600</v>
      </c>
      <c r="I19" s="19">
        <f>IF(OR($G19="",$H19=""),"",ROUND($G19*$H19,2))</f>
        <v/>
      </c>
      <c r="J19" s="18" t="n">
        <v>6</v>
      </c>
      <c r="K19" s="17" t="inlineStr">
        <is>
          <t>B</t>
        </is>
      </c>
    </row>
    <row r="20" ht="30" customHeight="1">
      <c r="A20" s="13">
        <f>IF($C20="","",ROW()-17)</f>
        <v/>
      </c>
      <c r="B20" s="14" t="inlineStr">
        <is>
          <t>Двигатель</t>
        </is>
      </c>
      <c r="C20" s="14" t="inlineStr">
        <is>
          <t>Повышенный расход масла, дымление на прогретом двигателе</t>
        </is>
      </c>
      <c r="D20" s="14" t="inlineStr">
        <is>
          <t>Превышение срока службы</t>
        </is>
      </c>
      <c r="E20" s="14" t="inlineStr">
        <is>
          <t>Ремонт</t>
        </is>
      </c>
      <c r="F20" s="14" t="inlineStr">
        <is>
          <t>Поршневые кольца 6738-31-2010</t>
        </is>
      </c>
      <c r="G20" s="15" t="n">
        <v>1</v>
      </c>
      <c r="H20" s="16" t="n">
        <v>21400</v>
      </c>
      <c r="I20" s="16">
        <f>IF(OR($G20="",$H20=""),"",ROUND($G20*$H20,2))</f>
        <v/>
      </c>
      <c r="J20" s="15" t="n">
        <v>24</v>
      </c>
      <c r="K20" s="13" t="inlineStr">
        <is>
          <t>A</t>
        </is>
      </c>
    </row>
    <row r="21" ht="30" customHeight="1">
      <c r="A21" s="17">
        <f>IF($C21="","",ROW()-17)</f>
        <v/>
      </c>
      <c r="B21" s="4" t="inlineStr">
        <is>
          <t>Рабочее оборудование</t>
        </is>
      </c>
      <c r="C21" s="4" t="inlineStr">
        <is>
          <t>Износ зубьев ковша, две коронки отсутствуют</t>
        </is>
      </c>
      <c r="D21" s="4" t="inlineStr">
        <is>
          <t>Естественный износ</t>
        </is>
      </c>
      <c r="E21" s="4" t="inlineStr">
        <is>
          <t>Замена</t>
        </is>
      </c>
      <c r="F21" s="4" t="inlineStr">
        <is>
          <t>Коронка зуба 205-70-19570</t>
        </is>
      </c>
      <c r="G21" s="18" t="n">
        <v>5</v>
      </c>
      <c r="H21" s="19" t="n">
        <v>2350</v>
      </c>
      <c r="I21" s="19">
        <f>IF(OR($G21="",$H21=""),"",ROUND($G21*$H21,2))</f>
        <v/>
      </c>
      <c r="J21" s="18" t="n">
        <v>2.5</v>
      </c>
      <c r="K21" s="17" t="inlineStr">
        <is>
          <t>B</t>
        </is>
      </c>
    </row>
    <row r="22" ht="30" customHeight="1">
      <c r="A22" s="13">
        <f>IF($C22="","",ROW()-17)</f>
        <v/>
      </c>
      <c r="B22" s="14" t="inlineStr">
        <is>
          <t>Электрооборудование</t>
        </is>
      </c>
      <c r="C22" s="14" t="inlineStr">
        <is>
          <t>Не работает подсветка приборной панели</t>
        </is>
      </c>
      <c r="D22" s="14" t="inlineStr">
        <is>
          <t>Естественный износ</t>
        </is>
      </c>
      <c r="E22" s="14" t="inlineStr">
        <is>
          <t>Ремонт</t>
        </is>
      </c>
      <c r="F22" s="14" t="inlineStr">
        <is>
          <t>Лампа панели, комплект</t>
        </is>
      </c>
      <c r="G22" s="15" t="n">
        <v>1</v>
      </c>
      <c r="H22" s="16" t="n">
        <v>480</v>
      </c>
      <c r="I22" s="16">
        <f>IF(OR($G22="",$H22=""),"",ROUND($G22*$H22,2))</f>
        <v/>
      </c>
      <c r="J22" s="15" t="n">
        <v>0.5</v>
      </c>
      <c r="K22" s="13" t="inlineStr">
        <is>
          <t>C</t>
        </is>
      </c>
    </row>
    <row r="23" ht="30" customHeight="1">
      <c r="A23" s="20">
        <f>IF($C23="","",ROW()-17)</f>
        <v/>
      </c>
      <c r="B23" s="21" t="n"/>
      <c r="C23" s="21" t="n"/>
      <c r="D23" s="21" t="n"/>
      <c r="E23" s="21" t="n"/>
      <c r="F23" s="21" t="n"/>
      <c r="G23" s="22" t="n"/>
      <c r="H23" s="23" t="n"/>
      <c r="I23" s="23">
        <f>IF(OR($G23="",$H23=""),"",ROUND($G23*$H23,2))</f>
        <v/>
      </c>
      <c r="J23" s="22" t="n"/>
      <c r="K23" s="20" t="n"/>
    </row>
    <row r="24" ht="30" customHeight="1">
      <c r="A24" s="24">
        <f>IF($C24="","",ROW()-17)</f>
        <v/>
      </c>
      <c r="B24" s="25" t="n"/>
      <c r="C24" s="25" t="n"/>
      <c r="D24" s="25" t="n"/>
      <c r="E24" s="25" t="n"/>
      <c r="F24" s="25" t="n"/>
      <c r="G24" s="26" t="n"/>
      <c r="H24" s="27" t="n"/>
      <c r="I24" s="27">
        <f>IF(OR($G24="",$H24=""),"",ROUND($G24*$H24,2))</f>
        <v/>
      </c>
      <c r="J24" s="26" t="n"/>
      <c r="K24" s="24" t="n"/>
    </row>
    <row r="25" ht="30" customHeight="1">
      <c r="A25" s="20">
        <f>IF($C25="","",ROW()-17)</f>
        <v/>
      </c>
      <c r="B25" s="21" t="n"/>
      <c r="C25" s="21" t="n"/>
      <c r="D25" s="21" t="n"/>
      <c r="E25" s="21" t="n"/>
      <c r="F25" s="21" t="n"/>
      <c r="G25" s="22" t="n"/>
      <c r="H25" s="23" t="n"/>
      <c r="I25" s="23">
        <f>IF(OR($G25="",$H25=""),"",ROUND($G25*$H25,2))</f>
        <v/>
      </c>
      <c r="J25" s="22" t="n"/>
      <c r="K25" s="20" t="n"/>
    </row>
    <row r="26" ht="30" customHeight="1">
      <c r="A26" s="24">
        <f>IF($C26="","",ROW()-17)</f>
        <v/>
      </c>
      <c r="B26" s="25" t="n"/>
      <c r="C26" s="25" t="n"/>
      <c r="D26" s="25" t="n"/>
      <c r="E26" s="25" t="n"/>
      <c r="F26" s="25" t="n"/>
      <c r="G26" s="26" t="n"/>
      <c r="H26" s="27" t="n"/>
      <c r="I26" s="27">
        <f>IF(OR($G26="",$H26=""),"",ROUND($G26*$H26,2))</f>
        <v/>
      </c>
      <c r="J26" s="26" t="n"/>
      <c r="K26" s="24" t="n"/>
    </row>
    <row r="27" ht="30" customHeight="1">
      <c r="A27" s="20">
        <f>IF($C27="","",ROW()-17)</f>
        <v/>
      </c>
      <c r="B27" s="21" t="n"/>
      <c r="C27" s="21" t="n"/>
      <c r="D27" s="21" t="n"/>
      <c r="E27" s="21" t="n"/>
      <c r="F27" s="21" t="n"/>
      <c r="G27" s="22" t="n"/>
      <c r="H27" s="23" t="n"/>
      <c r="I27" s="23">
        <f>IF(OR($G27="",$H27=""),"",ROUND($G27*$H27,2))</f>
        <v/>
      </c>
      <c r="J27" s="22" t="n"/>
      <c r="K27" s="20" t="n"/>
    </row>
    <row r="28" ht="30" customHeight="1">
      <c r="A28" s="24">
        <f>IF($C28="","",ROW()-17)</f>
        <v/>
      </c>
      <c r="B28" s="25" t="n"/>
      <c r="C28" s="25" t="n"/>
      <c r="D28" s="25" t="n"/>
      <c r="E28" s="25" t="n"/>
      <c r="F28" s="25" t="n"/>
      <c r="G28" s="26" t="n"/>
      <c r="H28" s="27" t="n"/>
      <c r="I28" s="27">
        <f>IF(OR($G28="",$H28=""),"",ROUND($G28*$H28,2))</f>
        <v/>
      </c>
      <c r="J28" s="26" t="n"/>
      <c r="K28" s="24" t="n"/>
    </row>
    <row r="29" ht="30" customHeight="1">
      <c r="A29" s="20">
        <f>IF($C29="","",ROW()-17)</f>
        <v/>
      </c>
      <c r="B29" s="21" t="n"/>
      <c r="C29" s="21" t="n"/>
      <c r="D29" s="21" t="n"/>
      <c r="E29" s="21" t="n"/>
      <c r="F29" s="21" t="n"/>
      <c r="G29" s="22" t="n"/>
      <c r="H29" s="23" t="n"/>
      <c r="I29" s="23">
        <f>IF(OR($G29="",$H29=""),"",ROUND($G29*$H29,2))</f>
        <v/>
      </c>
      <c r="J29" s="22" t="n"/>
      <c r="K29" s="20" t="n"/>
    </row>
    <row r="30" ht="30" customHeight="1">
      <c r="A30" s="24">
        <f>IF($C30="","",ROW()-17)</f>
        <v/>
      </c>
      <c r="B30" s="25" t="n"/>
      <c r="C30" s="25" t="n"/>
      <c r="D30" s="25" t="n"/>
      <c r="E30" s="25" t="n"/>
      <c r="F30" s="25" t="n"/>
      <c r="G30" s="26" t="n"/>
      <c r="H30" s="27" t="n"/>
      <c r="I30" s="27">
        <f>IF(OR($G30="",$H30=""),"",ROUND($G30*$H30,2))</f>
        <v/>
      </c>
      <c r="J30" s="26" t="n"/>
      <c r="K30" s="24" t="n"/>
    </row>
    <row r="31" ht="30" customHeight="1">
      <c r="A31" s="20">
        <f>IF($C31="","",ROW()-17)</f>
        <v/>
      </c>
      <c r="B31" s="21" t="n"/>
      <c r="C31" s="21" t="n"/>
      <c r="D31" s="21" t="n"/>
      <c r="E31" s="21" t="n"/>
      <c r="F31" s="21" t="n"/>
      <c r="G31" s="22" t="n"/>
      <c r="H31" s="23" t="n"/>
      <c r="I31" s="23">
        <f>IF(OR($G31="",$H31=""),"",ROUND($G31*$H31,2))</f>
        <v/>
      </c>
      <c r="J31" s="22" t="n"/>
      <c r="K31" s="20" t="n"/>
    </row>
    <row r="32" ht="30" customHeight="1">
      <c r="A32" s="24">
        <f>IF($C32="","",ROW()-17)</f>
        <v/>
      </c>
      <c r="B32" s="25" t="n"/>
      <c r="C32" s="25" t="n"/>
      <c r="D32" s="25" t="n"/>
      <c r="E32" s="25" t="n"/>
      <c r="F32" s="25" t="n"/>
      <c r="G32" s="26" t="n"/>
      <c r="H32" s="27" t="n"/>
      <c r="I32" s="27">
        <f>IF(OR($G32="",$H32=""),"",ROUND($G32*$H32,2))</f>
        <v/>
      </c>
      <c r="J32" s="26" t="n"/>
      <c r="K32" s="24" t="n"/>
    </row>
    <row r="33" ht="30" customHeight="1">
      <c r="A33" s="20">
        <f>IF($C33="","",ROW()-17)</f>
        <v/>
      </c>
      <c r="B33" s="21" t="n"/>
      <c r="C33" s="21" t="n"/>
      <c r="D33" s="21" t="n"/>
      <c r="E33" s="21" t="n"/>
      <c r="F33" s="21" t="n"/>
      <c r="G33" s="22" t="n"/>
      <c r="H33" s="23" t="n"/>
      <c r="I33" s="23">
        <f>IF(OR($G33="",$H33=""),"",ROUND($G33*$H33,2))</f>
        <v/>
      </c>
      <c r="J33" s="22" t="n"/>
      <c r="K33" s="20" t="n"/>
    </row>
    <row r="34" ht="30" customHeight="1">
      <c r="A34" s="24">
        <f>IF($C34="","",ROW()-17)</f>
        <v/>
      </c>
      <c r="B34" s="25" t="n"/>
      <c r="C34" s="25" t="n"/>
      <c r="D34" s="25" t="n"/>
      <c r="E34" s="25" t="n"/>
      <c r="F34" s="25" t="n"/>
      <c r="G34" s="26" t="n"/>
      <c r="H34" s="27" t="n"/>
      <c r="I34" s="27">
        <f>IF(OR($G34="",$H34=""),"",ROUND($G34*$H34,2))</f>
        <v/>
      </c>
      <c r="J34" s="26" t="n"/>
      <c r="K34" s="24" t="n"/>
    </row>
    <row r="35" ht="30" customHeight="1">
      <c r="A35" s="20">
        <f>IF($C35="","",ROW()-17)</f>
        <v/>
      </c>
      <c r="B35" s="21" t="n"/>
      <c r="C35" s="21" t="n"/>
      <c r="D35" s="21" t="n"/>
      <c r="E35" s="21" t="n"/>
      <c r="F35" s="21" t="n"/>
      <c r="G35" s="22" t="n"/>
      <c r="H35" s="23" t="n"/>
      <c r="I35" s="23">
        <f>IF(OR($G35="",$H35=""),"",ROUND($G35*$H35,2))</f>
        <v/>
      </c>
      <c r="J35" s="22" t="n"/>
      <c r="K35" s="20" t="n"/>
    </row>
    <row r="36" ht="30" customHeight="1">
      <c r="A36" s="24">
        <f>IF($C36="","",ROW()-17)</f>
        <v/>
      </c>
      <c r="B36" s="25" t="n"/>
      <c r="C36" s="25" t="n"/>
      <c r="D36" s="25" t="n"/>
      <c r="E36" s="25" t="n"/>
      <c r="F36" s="25" t="n"/>
      <c r="G36" s="26" t="n"/>
      <c r="H36" s="27" t="n"/>
      <c r="I36" s="27">
        <f>IF(OR($G36="",$H36=""),"",ROUND($G36*$H36,2))</f>
        <v/>
      </c>
      <c r="J36" s="26" t="n"/>
      <c r="K36" s="24" t="n"/>
    </row>
    <row r="37" ht="30" customHeight="1">
      <c r="A37" s="20">
        <f>IF($C37="","",ROW()-17)</f>
        <v/>
      </c>
      <c r="B37" s="21" t="n"/>
      <c r="C37" s="21" t="n"/>
      <c r="D37" s="21" t="n"/>
      <c r="E37" s="21" t="n"/>
      <c r="F37" s="21" t="n"/>
      <c r="G37" s="22" t="n"/>
      <c r="H37" s="23" t="n"/>
      <c r="I37" s="23">
        <f>IF(OR($G37="",$H37=""),"",ROUND($G37*$H37,2))</f>
        <v/>
      </c>
      <c r="J37" s="22" t="n"/>
      <c r="K37" s="20" t="n"/>
    </row>
    <row r="38" ht="30" customHeight="1">
      <c r="A38" s="24">
        <f>IF($C38="","",ROW()-17)</f>
        <v/>
      </c>
      <c r="B38" s="25" t="n"/>
      <c r="C38" s="25" t="n"/>
      <c r="D38" s="25" t="n"/>
      <c r="E38" s="25" t="n"/>
      <c r="F38" s="25" t="n"/>
      <c r="G38" s="26" t="n"/>
      <c r="H38" s="27" t="n"/>
      <c r="I38" s="27">
        <f>IF(OR($G38="",$H38=""),"",ROUND($G38*$H38,2))</f>
        <v/>
      </c>
      <c r="J38" s="26" t="n"/>
      <c r="K38" s="24" t="n"/>
    </row>
    <row r="39" ht="30" customHeight="1">
      <c r="A39" s="20">
        <f>IF($C39="","",ROW()-17)</f>
        <v/>
      </c>
      <c r="B39" s="21" t="n"/>
      <c r="C39" s="21" t="n"/>
      <c r="D39" s="21" t="n"/>
      <c r="E39" s="21" t="n"/>
      <c r="F39" s="21" t="n"/>
      <c r="G39" s="22" t="n"/>
      <c r="H39" s="23" t="n"/>
      <c r="I39" s="23">
        <f>IF(OR($G39="",$H39=""),"",ROUND($G39*$H39,2))</f>
        <v/>
      </c>
      <c r="J39" s="22" t="n"/>
      <c r="K39" s="20" t="n"/>
    </row>
    <row r="40" ht="30" customHeight="1">
      <c r="A40" s="24">
        <f>IF($C40="","",ROW()-17)</f>
        <v/>
      </c>
      <c r="B40" s="25" t="n"/>
      <c r="C40" s="25" t="n"/>
      <c r="D40" s="25" t="n"/>
      <c r="E40" s="25" t="n"/>
      <c r="F40" s="25" t="n"/>
      <c r="G40" s="26" t="n"/>
      <c r="H40" s="27" t="n"/>
      <c r="I40" s="27">
        <f>IF(OR($G40="",$H40=""),"",ROUND($G40*$H40,2))</f>
        <v/>
      </c>
      <c r="J40" s="26" t="n"/>
      <c r="K40" s="24" t="n"/>
    </row>
    <row r="41" ht="30" customHeight="1">
      <c r="A41" s="20">
        <f>IF($C41="","",ROW()-17)</f>
        <v/>
      </c>
      <c r="B41" s="21" t="n"/>
      <c r="C41" s="21" t="n"/>
      <c r="D41" s="21" t="n"/>
      <c r="E41" s="21" t="n"/>
      <c r="F41" s="21" t="n"/>
      <c r="G41" s="22" t="n"/>
      <c r="H41" s="23" t="n"/>
      <c r="I41" s="23">
        <f>IF(OR($G41="",$H41=""),"",ROUND($G41*$H41,2))</f>
        <v/>
      </c>
      <c r="J41" s="22" t="n"/>
      <c r="K41" s="20" t="n"/>
    </row>
    <row r="42" ht="30" customHeight="1">
      <c r="A42" s="24">
        <f>IF($C42="","",ROW()-17)</f>
        <v/>
      </c>
      <c r="B42" s="25" t="n"/>
      <c r="C42" s="25" t="n"/>
      <c r="D42" s="25" t="n"/>
      <c r="E42" s="25" t="n"/>
      <c r="F42" s="25" t="n"/>
      <c r="G42" s="26" t="n"/>
      <c r="H42" s="27" t="n"/>
      <c r="I42" s="27">
        <f>IF(OR($G42="",$H42=""),"",ROUND($G42*$H42,2))</f>
        <v/>
      </c>
      <c r="J42" s="26" t="n"/>
      <c r="K42" s="24" t="n"/>
    </row>
    <row r="43" ht="22" customHeight="1">
      <c r="A43" s="28" t="inlineStr">
        <is>
          <t>Итого запчасти и материалы</t>
        </is>
      </c>
      <c r="B43" s="29" t="n"/>
      <c r="C43" s="29" t="n"/>
      <c r="D43" s="29" t="n"/>
      <c r="E43" s="29" t="n"/>
      <c r="F43" s="29" t="n"/>
      <c r="G43" s="29" t="n"/>
      <c r="H43" s="29" t="n"/>
      <c r="I43" s="30">
        <f>IF(SUM($I18:$I42)=0,"",SUM($I18:$I42))</f>
        <v/>
      </c>
    </row>
    <row r="44" ht="22" customHeight="1">
      <c r="A44" s="28" t="inlineStr">
        <is>
          <t>Итого трудоёмкость, ч</t>
        </is>
      </c>
      <c r="B44" s="29" t="n"/>
      <c r="C44" s="29" t="n"/>
      <c r="D44" s="29" t="n"/>
      <c r="E44" s="29" t="n"/>
      <c r="F44" s="29" t="n"/>
      <c r="G44" s="29" t="n"/>
      <c r="H44" s="29" t="n"/>
      <c r="I44" s="29" t="n"/>
      <c r="J44" s="31">
        <f>IF(SUM($J18:$J42)=0,"",SUM($J18:$J42))</f>
        <v/>
      </c>
    </row>
    <row r="45" ht="22" customHeight="1">
      <c r="A45" s="28" t="inlineStr">
        <is>
          <t>Стоимость нормо-часа, Р</t>
        </is>
      </c>
      <c r="B45" s="29" t="n"/>
      <c r="C45" s="29" t="n"/>
      <c r="D45" s="29" t="n"/>
      <c r="E45" s="29" t="n"/>
      <c r="F45" s="29" t="n"/>
      <c r="G45" s="29" t="n"/>
      <c r="H45" s="29" t="n"/>
      <c r="I45" s="29" t="n"/>
      <c r="J45" s="32" t="n">
        <v>1500</v>
      </c>
    </row>
    <row r="46" ht="22" customHeight="1">
      <c r="A46" s="28" t="inlineStr">
        <is>
          <t>Итого работы, Р</t>
        </is>
      </c>
      <c r="B46" s="29" t="n"/>
      <c r="C46" s="29" t="n"/>
      <c r="D46" s="29" t="n"/>
      <c r="E46" s="29" t="n"/>
      <c r="F46" s="29" t="n"/>
      <c r="G46" s="29" t="n"/>
      <c r="H46" s="29" t="n"/>
      <c r="I46" s="29" t="n"/>
      <c r="J46" s="30">
        <f>IF(OR($J44="",$J45=""),"",ROUND($J44*$J45,2))</f>
        <v/>
      </c>
    </row>
    <row r="47" ht="24" customHeight="1">
      <c r="A47" s="33" t="inlineStr">
        <is>
          <t>ВСЕГО по ведомости (запчасти + работы), Р</t>
        </is>
      </c>
      <c r="B47" s="34" t="n"/>
      <c r="C47" s="34" t="n"/>
      <c r="D47" s="34" t="n"/>
      <c r="E47" s="34" t="n"/>
      <c r="F47" s="34" t="n"/>
      <c r="G47" s="34" t="n"/>
      <c r="H47" s="34" t="n"/>
      <c r="I47" s="34" t="n"/>
      <c r="J47" s="35">
        <f>IF(AND($I43="",$J46=""),"",SUM($I43,$J46))</f>
        <v/>
      </c>
    </row>
    <row r="49">
      <c r="A49" s="36" t="inlineStr">
        <is>
          <t>Разбивка по приоритетам</t>
        </is>
      </c>
    </row>
    <row r="50" ht="26" customHeight="1">
      <c r="A50" s="12" t="inlineStr">
        <is>
          <t>Приоритет</t>
        </is>
      </c>
      <c r="B50" s="12" t="inlineStr">
        <is>
          <t>Позиций</t>
        </is>
      </c>
      <c r="C50" s="12" t="inlineStr">
        <is>
          <t>Сумма запчастей, Р</t>
        </is>
      </c>
      <c r="D50" s="12" t="inlineStr">
        <is>
          <t>Трудоёмкость, ч</t>
        </is>
      </c>
    </row>
    <row r="51" ht="26" customHeight="1">
      <c r="A51" s="24" t="inlineStr">
        <is>
          <t>A</t>
        </is>
      </c>
      <c r="B51" s="24">
        <f>COUNTIF($K$18:$K$42,$A51)</f>
        <v/>
      </c>
      <c r="C51" s="37">
        <f>SUMIF($K$18:$K$42,$A51,$I$18:$I$42)</f>
        <v/>
      </c>
      <c r="D51" s="26">
        <f>SUMIF($K$18:$K$42,$A51,$J$18:$J$42)</f>
        <v/>
      </c>
      <c r="E51" s="2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52" ht="26" customHeight="1">
      <c r="A52" s="24" t="inlineStr">
        <is>
          <t>B</t>
        </is>
      </c>
      <c r="B52" s="24">
        <f>COUNTIF($K$18:$K$42,$A52)</f>
        <v/>
      </c>
      <c r="C52" s="37">
        <f>SUMIF($K$18:$K$42,$A52,$I$18:$I$42)</f>
        <v/>
      </c>
      <c r="D52" s="26">
        <f>SUMIF($K$18:$K$42,$A52,$J$18:$J$42)</f>
        <v/>
      </c>
      <c r="E52" s="2" t="inlineStr">
        <is>
          <t>При первой возможности: снижает производительность (износ режущей кромки, вялая гидравлика)</t>
        </is>
      </c>
    </row>
    <row r="53" ht="26" customHeight="1">
      <c r="A53" s="24" t="inlineStr">
        <is>
          <t>C</t>
        </is>
      </c>
      <c r="B53" s="24">
        <f>COUNTIF($K$18:$K$42,$A53)</f>
        <v/>
      </c>
      <c r="C53" s="37">
        <f>SUMIF($K$18:$K$42,$A53,$I$18:$I$42)</f>
        <v/>
      </c>
      <c r="D53" s="26">
        <f>SUMIF($K$18:$K$42,$A53,$J$18:$J$42)</f>
        <v/>
      </c>
      <c r="E53" s="2" t="inlineStr">
        <is>
          <t>Отложить до планового ТО: косметика (царапина, датчик температуры в кабине)</t>
        </is>
      </c>
    </row>
    <row r="55" ht="28" customHeight="1">
      <c r="A55" s="38" t="inlineStr">
        <is>
          <t>Ведомость составлена по словам механика, фото дефекта к ней не прикрепить. В приложении дефект заводится с фото из чата, а ведомость по бланку выгружается готовым файлом.</t>
        </is>
      </c>
    </row>
    <row r="58">
      <c r="A58" s="36" t="inlineStr">
        <is>
          <t>Комиссия</t>
        </is>
      </c>
    </row>
    <row r="59" ht="30" customHeight="1">
      <c r="A59" s="39" t="inlineStr">
        <is>
          <t>Заключение комиссии: техника подлежит ремонту в объёме настоящей ведомости. Позиции приоритета A выполняются в первую очередь.</t>
        </is>
      </c>
    </row>
    <row r="61" ht="26" customHeight="1">
      <c r="A61" s="12" t="inlineStr">
        <is>
          <t>Должность</t>
        </is>
      </c>
      <c r="B61" s="12" t="inlineStr">
        <is>
          <t>ФИО</t>
        </is>
      </c>
      <c r="C61" s="12" t="inlineStr">
        <is>
          <t>Подпись</t>
        </is>
      </c>
      <c r="D61" s="12" t="inlineStr">
        <is>
          <t>Дата</t>
        </is>
      </c>
    </row>
    <row r="62" ht="28" customHeight="1">
      <c r="A62" s="25" t="inlineStr">
        <is>
          <t>Председатель комиссии (главный инженер)</t>
        </is>
      </c>
      <c r="B62" s="25" t="n"/>
      <c r="C62" s="25" t="n"/>
      <c r="D62" s="25" t="n"/>
    </row>
    <row r="63" ht="28" customHeight="1">
      <c r="A63" s="25" t="inlineStr">
        <is>
          <t>Механик участка</t>
        </is>
      </c>
      <c r="B63" s="25" t="n"/>
      <c r="C63" s="25" t="n"/>
      <c r="D63" s="25" t="n"/>
    </row>
    <row r="64" ht="28" customHeight="1">
      <c r="A64" s="25" t="inlineStr">
        <is>
          <t>Начальник участка</t>
        </is>
      </c>
      <c r="B64" s="25" t="n"/>
      <c r="C64" s="25" t="n"/>
      <c r="D64" s="25" t="n"/>
    </row>
    <row r="65" ht="28" customHeight="1">
      <c r="A65" s="25" t="inlineStr">
        <is>
          <t>Материально ответственное лицо</t>
        </is>
      </c>
      <c r="B65" s="25" t="n"/>
      <c r="C65" s="25" t="n"/>
      <c r="D65" s="25" t="n"/>
    </row>
  </sheetData>
  <mergeCells count="35">
    <mergeCell ref="A46:I46"/>
    <mergeCell ref="A11:B11"/>
    <mergeCell ref="C9:E9"/>
    <mergeCell ref="E52:I52"/>
    <mergeCell ref="E53:I53"/>
    <mergeCell ref="A1:K1"/>
    <mergeCell ref="A6:B6"/>
    <mergeCell ref="C12:E12"/>
    <mergeCell ref="H16:J16"/>
    <mergeCell ref="C11:E11"/>
    <mergeCell ref="A7:B7"/>
    <mergeCell ref="A47:I47"/>
    <mergeCell ref="E51:I51"/>
    <mergeCell ref="C8:E8"/>
    <mergeCell ref="C7:E7"/>
    <mergeCell ref="A12:B12"/>
    <mergeCell ref="C13:E13"/>
    <mergeCell ref="A44:I44"/>
    <mergeCell ref="A5:B5"/>
    <mergeCell ref="A2:K2"/>
    <mergeCell ref="A14:B14"/>
    <mergeCell ref="A8:B8"/>
    <mergeCell ref="C6:E6"/>
    <mergeCell ref="A4:B4"/>
    <mergeCell ref="A59:I59"/>
    <mergeCell ref="C14:E14"/>
    <mergeCell ref="C5:E5"/>
    <mergeCell ref="A43:H43"/>
    <mergeCell ref="A55:G55"/>
    <mergeCell ref="A10:B10"/>
    <mergeCell ref="A45:I45"/>
    <mergeCell ref="C4:E4"/>
    <mergeCell ref="A13:B13"/>
    <mergeCell ref="A9:B9"/>
    <mergeCell ref="C10:E10"/>
  </mergeCells>
  <conditionalFormatting sqref="K18:K42">
    <cfRule type="cellIs" priority="1" operator="equal" dxfId="0">
      <formula>"A"</formula>
    </cfRule>
  </conditionalFormatting>
  <conditionalFormatting sqref="E18:E42">
    <cfRule type="cellIs" priority="2" operator="equal" dxfId="0">
      <formula>"Списание"</formula>
    </cfRule>
  </conditionalFormatting>
  <conditionalFormatting sqref="A18:D42">
    <cfRule type="expression" priority="3" dxfId="1" stopIfTrue="0">
      <formula>$K18="A"</formula>
    </cfRule>
  </conditionalFormatting>
  <dataValidations count="4">
    <dataValidation sqref="B18:B42" showDropDown="0" showInputMessage="0" showErrorMessage="0" allowBlank="1" type="list">
      <formula1>'Справочник'!$A$41:$A$52</formula1>
    </dataValidation>
    <dataValidation sqref="D18:D42" showDropDown="0" showInputMessage="0" showErrorMessage="0" allowBlank="1" type="list">
      <formula1>"Естественный износ,Превышение срока службы,Не установлена,Нарушение правил эксплуатации,Заводской дефект,Внешнее повреждение,Некачественный ремонт"</formula1>
    </dataValidation>
    <dataValidation sqref="E18:E42" showDropDown="0" showInputMessage="0" showErrorMessage="0" allowBlank="1" type="list">
      <formula1>"Ремонт,Замена,Регулировка,Списание,Наблюдение"</formula1>
    </dataValidation>
    <dataValidation sqref="K18:K42" showDropDown="0" showInputMessage="0" showErrorMessage="0" allowBlank="1" type="list">
      <formula1>"A,B,C"</formula1>
    </dataValidation>
  </dataValidations>
  <hyperlinks>
    <hyperlink xmlns:r="http://schemas.openxmlformats.org/officeDocument/2006/relationships" ref="K16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заполнять дефектную ведомость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0" t="n">
        <v>1</v>
      </c>
      <c r="B4" s="41" t="inlineStr">
        <is>
          <t>Заполните шапку: организация, номер и дата ведомости, машина с инвентарным номером и VIN, наработка на день осмотра и основание. Без наработки ведомость нельзя связать с историей машины.</t>
        </is>
      </c>
    </row>
    <row r="5" ht="30" customHeight="1">
      <c r="A5" s="42" t="n">
        <v>2</v>
      </c>
      <c r="B5" s="43" t="inlineStr">
        <is>
          <t>Осматривайте машину по узлам, а не «вообще». Колонка «Узел / агрегат» — выпадающий список: двигатель, гидросистема, ходовая и так далее. Один дефект — одна строка.</t>
        </is>
      </c>
    </row>
    <row r="6" ht="30" customHeight="1">
      <c r="A6" s="40" t="n">
        <v>3</v>
      </c>
      <c r="B6" s="41" t="inlineStr">
        <is>
          <t>Описание дефекта пишите фактами: что именно не так и как измерено. «Течь по штоку гидроцилиндра стрелы, потеря масла до 1 л за смену» — годится, «гидравлика барахлит» — нет.</t>
        </is>
      </c>
    </row>
    <row r="7" ht="45" customHeight="1">
      <c r="A7" s="42" t="n">
        <v>4</v>
      </c>
      <c r="B7" s="43" t="inlineStr">
        <is>
          <t>Причина и решение выбираются из списков. Решение «Списание» подсвечивается красным: такие позиции комиссия обсуждает отдельно. Запчасти пишите с каталожным номером — сумма считается сама, количество на цену.</t>
        </is>
      </c>
    </row>
    <row r="8" ht="30" customHeight="1">
      <c r="A8" s="40" t="n">
        <v>5</v>
      </c>
      <c r="B8" s="41" t="inlineStr">
        <is>
          <t>Проставьте трудоёмкость в часах и приоритет A, B или C. Приоритет A подсвечивает всю строку — это то, что делается в первую очередь.</t>
        </is>
      </c>
    </row>
    <row r="9" ht="45" customHeight="1">
      <c r="A9" s="42" t="n">
        <v>6</v>
      </c>
      <c r="B9" s="43" t="inlineStr">
        <is>
          <t>Внизу считаются итоги: запчасти, трудоёмкость, работы по вашему нормо-часу и общая сумма. Плюс разбивка по приоритетам — с ней удобно резать бюджет: оставили A и B, C отложили до планового ТО.</t>
        </is>
      </c>
    </row>
    <row r="10" ht="30" customHeight="1">
      <c r="A10" s="40" t="n">
        <v>7</v>
      </c>
      <c r="B10" s="41" t="inlineStr">
        <is>
          <t>Распечатайте, подпишите у комиссии и приложите к акту или заявке на запчасти. Один экземпляр остаётся в деле машины.</t>
        </is>
      </c>
    </row>
    <row r="12" ht="30" customHeight="1">
      <c r="B12" s="44" t="inlineStr">
        <is>
          <t>Дефектная ведомость — основание для расходов. Чем конкретнее описание и чем честнее приоритеты, тем меньше вопросов у бухгалтерии и руководства при согласовании.</t>
        </is>
      </c>
    </row>
    <row r="14">
      <c r="B14" s="44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5" t="inlineStr">
        <is>
          <t>Этот журнал может вестись сам — голосом из чата. Приложение «Бортовой»:</t>
        </is>
      </c>
    </row>
    <row r="17">
      <c r="B17" s="46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44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2" t="inlineStr">
        <is>
          <t>Ситуация</t>
        </is>
      </c>
      <c r="B6" s="12" t="inlineStr">
        <is>
          <t>Что происходит в этом файле</t>
        </is>
      </c>
      <c r="C6" s="12" t="inlineStr">
        <is>
          <t>Что происходит в Бортовом</t>
        </is>
      </c>
    </row>
    <row r="7" ht="32" customHeight="1">
      <c r="A7" s="47" t="inlineStr">
        <is>
          <t>Водитель сообщил наработку из поля</t>
        </is>
      </c>
      <c r="B7" s="25" t="inlineStr">
        <is>
          <t>Позвонил или написал в мессенджер, инженер переписывает в таблицу вечером</t>
        </is>
      </c>
      <c r="C7" s="48" t="inlineStr">
        <is>
          <t>Сказал голосом в чат машины — запись встала в журнал сразу</t>
        </is>
      </c>
    </row>
    <row r="8" ht="32" customHeight="1">
      <c r="A8" s="49" t="inlineStr">
        <is>
          <t>Подошёл срок ТО</t>
        </is>
      </c>
      <c r="B8" s="21" t="inlineStr">
        <is>
          <t>Файл молчит, пока его не откроют и не посмотрят колонку статуса</t>
        </is>
      </c>
      <c r="C8" s="50" t="inlineStr">
        <is>
          <t>Приходит сообщение в чат машины за 25–50 моточасов до срока</t>
        </is>
      </c>
    </row>
    <row r="9" ht="32" customHeight="1">
      <c r="A9" s="47" t="inlineStr">
        <is>
          <t>Дефект с фотографией</t>
        </is>
      </c>
      <c r="B9" s="25" t="inlineStr">
        <is>
          <t>Фото остаётся в телефоне или в переписке, в строке только описание словами</t>
        </is>
      </c>
      <c r="C9" s="48" t="inlineStr">
        <is>
          <t>Фото прикреплено к записи о дефекте и остаётся в журнале машины</t>
        </is>
      </c>
    </row>
    <row r="10" ht="32" customHeight="1">
      <c r="A10" s="49" t="inlineStr">
        <is>
          <t>Инженер уволился или в отпуске</t>
        </is>
      </c>
      <c r="B10" s="21" t="inlineStr">
        <is>
          <t>Файл лежит на его компьютере, актуальную версию ищут по почте</t>
        </is>
      </c>
      <c r="C10" s="50" t="inlineStr">
        <is>
          <t>Данные в общей базе, доступ у всех, кому его дали</t>
        </is>
      </c>
    </row>
    <row r="11" ht="32" customHeight="1">
      <c r="A11" s="47" t="inlineStr">
        <is>
          <t>Руководитель просит сводку по парку</t>
        </is>
      </c>
      <c r="B11" s="25" t="inlineStr">
        <is>
          <t>Инженер собирает её вручную и присылает файл, к вечеру он устарел</t>
        </is>
      </c>
      <c r="C11" s="48" t="inlineStr">
        <is>
          <t>Руководитель открывает кабинет и видит текущее состояние сам</t>
        </is>
      </c>
    </row>
    <row r="12" ht="32" customHeight="1">
      <c r="A12" s="49" t="inlineStr">
        <is>
          <t>Спор: кто сказал 6420 моточасов</t>
        </is>
      </c>
      <c r="B12" s="21" t="inlineStr">
        <is>
          <t>В ячейке только число, автора и время внесения не видно</t>
        </is>
      </c>
      <c r="C12" s="50" t="inlineStr">
        <is>
          <t>У записи есть автор, время, исходное голосовое и фото</t>
        </is>
      </c>
    </row>
    <row r="13" ht="32" customHeight="1">
      <c r="A13" s="47" t="inlineStr">
        <is>
          <t>30 машин и три гаража</t>
        </is>
      </c>
      <c r="B13" s="25" t="inlineStr">
        <is>
          <t>Файлы расходятся по копиям, кто-то правит устаревшую версию</t>
        </is>
      </c>
      <c r="C13" s="48" t="inlineStr">
        <is>
          <t>Одна база на организацию, у каждой машины свой чат</t>
        </is>
      </c>
    </row>
    <row r="15">
      <c r="A15" s="36" t="inlineStr">
        <is>
          <t>Сколько стоит вести таблицу руками</t>
        </is>
      </c>
    </row>
    <row r="16">
      <c r="A16" s="9" t="inlineStr">
        <is>
          <t>Цифры подставьте свои — формулы открыты.</t>
        </is>
      </c>
    </row>
    <row r="17" ht="22" customHeight="1">
      <c r="A17" s="25" t="inlineStr">
        <is>
          <t>Машин в парке</t>
        </is>
      </c>
      <c r="B17" s="51" t="n">
        <v>15</v>
      </c>
    </row>
    <row r="18" ht="22" customHeight="1">
      <c r="A18" s="25" t="inlineStr">
        <is>
          <t>Минут на одну машину в неделю: собрать и внести данные</t>
        </is>
      </c>
      <c r="B18" s="51" t="n">
        <v>10</v>
      </c>
    </row>
    <row r="19" ht="22" customHeight="1">
      <c r="A19" s="25" t="inlineStr">
        <is>
          <t>Ставка инженера, ₽ в час</t>
        </is>
      </c>
      <c r="B19" s="51" t="n">
        <v>600</v>
      </c>
    </row>
    <row r="20" ht="22" customHeight="1">
      <c r="A20" s="25" t="inlineStr">
        <is>
          <t>Потерянных записей в месяц</t>
        </is>
      </c>
      <c r="B20" s="51" t="n">
        <v>3</v>
      </c>
    </row>
    <row r="22" ht="24" customHeight="1">
      <c r="A22" s="52" t="inlineStr">
        <is>
          <t>Часов в год на ведение таблицы</t>
        </is>
      </c>
      <c r="B22" s="53">
        <f>ROUND($B$17*$B$18*52/60,0)</f>
        <v/>
      </c>
    </row>
    <row r="23" ht="24" customHeight="1">
      <c r="A23" s="52" t="inlineStr">
        <is>
          <t>Это стоит в год</t>
        </is>
      </c>
      <c r="B23" s="54">
        <f>ROUND($B$17*$B$18*52/60*$B$19,0)</f>
        <v/>
      </c>
    </row>
    <row r="24" ht="24" customHeight="1">
      <c r="A24" s="52" t="inlineStr">
        <is>
          <t>Записей без источника за год</t>
        </is>
      </c>
      <c r="B24" s="55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44" t="inlineStr">
        <is>
          <t>Наведите камеру — приложение бесплатно, iOS и Android</t>
        </is>
      </c>
    </row>
    <row r="34" ht="15" customHeight="1"/>
    <row r="35" ht="15" customHeight="1">
      <c r="E35" s="46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9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2" t="inlineStr">
        <is>
          <t>Класс техники</t>
        </is>
      </c>
      <c r="B4" s="12" t="inlineStr">
        <is>
          <t>ТО-1</t>
        </is>
      </c>
      <c r="C4" s="12" t="inlineStr">
        <is>
          <t>ТО-2</t>
        </is>
      </c>
      <c r="D4" s="12" t="inlineStr">
        <is>
          <t>ТО-3</t>
        </is>
      </c>
      <c r="E4" s="12" t="inlineStr">
        <is>
          <t>Как в регламенте</t>
        </is>
      </c>
      <c r="F4" s="12" t="inlineStr">
        <is>
          <t>Единица</t>
        </is>
      </c>
    </row>
    <row r="5">
      <c r="A5" s="25" t="inlineStr">
        <is>
          <t>Экскаватор гусеничный</t>
        </is>
      </c>
      <c r="B5" s="56" t="n">
        <v>50</v>
      </c>
      <c r="C5" s="56" t="n">
        <v>250</v>
      </c>
      <c r="D5" s="56" t="n">
        <v>500</v>
      </c>
      <c r="E5" s="25" t="inlineStr">
        <is>
          <t>ТО-1 каждые 50-100 м/ч, ТО-2 250 м/ч, ТО-3 500 м/ч</t>
        </is>
      </c>
      <c r="F5" s="25" t="inlineStr">
        <is>
          <t>м/ч</t>
        </is>
      </c>
    </row>
    <row r="6">
      <c r="A6" s="21" t="inlineStr">
        <is>
          <t>Бульдозер</t>
        </is>
      </c>
      <c r="B6" s="57" t="n">
        <v>50</v>
      </c>
      <c r="C6" s="57" t="n">
        <v>250</v>
      </c>
      <c r="D6" s="57" t="n">
        <v>1000</v>
      </c>
      <c r="E6" s="21" t="inlineStr">
        <is>
          <t>ТО-1 50-100 м/ч, ТО-2 250 м/ч, ТО-3 1000 м/ч</t>
        </is>
      </c>
      <c r="F6" s="21" t="inlineStr">
        <is>
          <t>м/ч</t>
        </is>
      </c>
    </row>
    <row r="7">
      <c r="A7" s="25" t="inlineStr">
        <is>
          <t>Погрузчик фронтальный</t>
        </is>
      </c>
      <c r="B7" s="56" t="n">
        <v>50</v>
      </c>
      <c r="C7" s="56" t="n">
        <v>250</v>
      </c>
      <c r="D7" s="56" t="n">
        <v>500</v>
      </c>
      <c r="E7" s="25" t="inlineStr">
        <is>
          <t>ТО-1 50 м/ч, ТО-2 250 м/ч, ТО-3 500 м/ч</t>
        </is>
      </c>
      <c r="F7" s="25" t="inlineStr">
        <is>
          <t>м/ч</t>
        </is>
      </c>
    </row>
    <row r="8">
      <c r="A8" s="21" t="inlineStr">
        <is>
          <t>Автокран</t>
        </is>
      </c>
      <c r="B8" s="57" t="n">
        <v>50</v>
      </c>
      <c r="C8" s="57" t="n">
        <v>250</v>
      </c>
      <c r="D8" s="57" t="n">
        <v>750</v>
      </c>
      <c r="E8" s="21" t="inlineStr">
        <is>
          <t>ТО-1 50 м/ч, ТО-2 250 м/ч, ТО-3 750-1000 м/ч</t>
        </is>
      </c>
      <c r="F8" s="21" t="inlineStr">
        <is>
          <t>м/ч</t>
        </is>
      </c>
    </row>
    <row r="9">
      <c r="A9" s="25" t="inlineStr">
        <is>
          <t>Грузовик / самосвал</t>
        </is>
      </c>
      <c r="B9" s="56" t="n">
        <v>10000</v>
      </c>
      <c r="C9" s="56" t="n">
        <v>20000</v>
      </c>
      <c r="D9" s="56" t="n">
        <v>40000</v>
      </c>
      <c r="E9" s="25" t="inlineStr">
        <is>
          <t>ТО-1 10 000 км или 250 м/ч, ТО-2 20 000 км или 500 м/ч, ТО-3 40 000 км или 1000 м/ч</t>
        </is>
      </c>
      <c r="F9" s="25" t="inlineStr">
        <is>
          <t>км</t>
        </is>
      </c>
    </row>
    <row r="10">
      <c r="A10" s="21" t="inlineStr">
        <is>
          <t>Трактор колёсный</t>
        </is>
      </c>
      <c r="B10" s="57" t="n">
        <v>50</v>
      </c>
      <c r="C10" s="57" t="n">
        <v>250</v>
      </c>
      <c r="D10" s="57" t="n">
        <v>1000</v>
      </c>
      <c r="E10" s="21" t="inlineStr">
        <is>
          <t>ТО-1 50-125 м/ч, ТО-2 250-500 м/ч, ТО-3 1000 м/ч</t>
        </is>
      </c>
      <c r="F10" s="21" t="inlineStr">
        <is>
          <t>м/ч</t>
        </is>
      </c>
    </row>
    <row r="12">
      <c r="A12" s="36" t="inlineStr">
        <is>
          <t>Условия эксплуатации и коэффициент интервала</t>
        </is>
      </c>
    </row>
    <row r="13">
      <c r="A13" s="25" t="inlineStr">
        <is>
          <t>Нормальные</t>
        </is>
      </c>
      <c r="B13" s="58" t="n">
        <v>1</v>
      </c>
    </row>
    <row r="14">
      <c r="A14" s="25" t="inlineStr">
        <is>
          <t>Тяжёлые</t>
        </is>
      </c>
      <c r="B14" s="58" t="n">
        <v>0.75</v>
      </c>
    </row>
    <row r="17">
      <c r="A17" s="36" t="inlineStr">
        <is>
          <t>Приоритеты ремонтов</t>
        </is>
      </c>
    </row>
    <row r="18">
      <c r="A18" s="25" t="inlineStr">
        <is>
          <t>A</t>
        </is>
      </c>
      <c r="B18" s="45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25" t="inlineStr">
        <is>
          <t>B</t>
        </is>
      </c>
      <c r="B19" s="45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25" t="inlineStr">
        <is>
          <t>C</t>
        </is>
      </c>
      <c r="B20" s="45" t="inlineStr">
        <is>
          <t>Отложить до планового ТО: косметика (царапина, датчик температуры в кабине)</t>
        </is>
      </c>
    </row>
    <row r="23">
      <c r="A23" s="36" t="inlineStr">
        <is>
          <t>Типы событий</t>
        </is>
      </c>
    </row>
    <row r="24">
      <c r="A24" s="25" t="inlineStr">
        <is>
          <t>ТО-1</t>
        </is>
      </c>
      <c r="B24" s="45" t="n"/>
    </row>
    <row r="25">
      <c r="A25" s="25" t="inlineStr">
        <is>
          <t>ТО-2</t>
        </is>
      </c>
      <c r="B25" s="45" t="n"/>
    </row>
    <row r="26">
      <c r="A26" s="25" t="inlineStr">
        <is>
          <t>ТО-3</t>
        </is>
      </c>
      <c r="B26" s="45" t="n"/>
    </row>
    <row r="27">
      <c r="A27" s="25" t="inlineStr">
        <is>
          <t>СО (сезонное)</t>
        </is>
      </c>
      <c r="B27" s="45" t="n"/>
    </row>
    <row r="28">
      <c r="A28" s="25" t="inlineStr">
        <is>
          <t>Ремонт</t>
        </is>
      </c>
      <c r="B28" s="45" t="n"/>
    </row>
    <row r="29">
      <c r="A29" s="25" t="inlineStr">
        <is>
          <t>Заправка</t>
        </is>
      </c>
      <c r="B29" s="45" t="n"/>
    </row>
    <row r="30">
      <c r="A30" s="25" t="inlineStr">
        <is>
          <t>Дефект</t>
        </is>
      </c>
      <c r="B30" s="45" t="n"/>
    </row>
    <row r="31">
      <c r="A31" s="25" t="inlineStr">
        <is>
          <t>Осмотр</t>
        </is>
      </c>
      <c r="B31" s="45" t="n"/>
    </row>
    <row r="34">
      <c r="A34" s="36" t="inlineStr">
        <is>
          <t>Статусы</t>
        </is>
      </c>
    </row>
    <row r="35">
      <c r="A35" s="25" t="inlineStr">
        <is>
          <t>Запланировано</t>
        </is>
      </c>
      <c r="B35" s="45" t="n"/>
    </row>
    <row r="36">
      <c r="A36" s="25" t="inlineStr">
        <is>
          <t>В работе</t>
        </is>
      </c>
      <c r="B36" s="45" t="n"/>
    </row>
    <row r="37">
      <c r="A37" s="25" t="inlineStr">
        <is>
          <t>Выполнено</t>
        </is>
      </c>
      <c r="B37" s="45" t="n"/>
    </row>
    <row r="38">
      <c r="A38" s="25" t="inlineStr">
        <is>
          <t>Просрочено</t>
        </is>
      </c>
      <c r="B38" s="45" t="n"/>
    </row>
    <row r="40">
      <c r="A40" s="36" t="inlineStr">
        <is>
          <t>Узлы и агрегаты</t>
        </is>
      </c>
    </row>
    <row r="41">
      <c r="A41" s="25" t="inlineStr">
        <is>
          <t>Двигатель</t>
        </is>
      </c>
    </row>
    <row r="42">
      <c r="A42" s="25" t="inlineStr">
        <is>
          <t>Система охлаждения</t>
        </is>
      </c>
    </row>
    <row r="43">
      <c r="A43" s="25" t="inlineStr">
        <is>
          <t>Топливная система</t>
        </is>
      </c>
    </row>
    <row r="44">
      <c r="A44" s="25" t="inlineStr">
        <is>
          <t>Трансмиссия</t>
        </is>
      </c>
    </row>
    <row r="45">
      <c r="A45" s="25" t="inlineStr">
        <is>
          <t>Гидросистема</t>
        </is>
      </c>
    </row>
    <row r="46">
      <c r="A46" s="25" t="inlineStr">
        <is>
          <t>Ходовая часть</t>
        </is>
      </c>
    </row>
    <row r="47">
      <c r="A47" s="25" t="inlineStr">
        <is>
          <t>Рабочее оборудование</t>
        </is>
      </c>
    </row>
    <row r="48">
      <c r="A48" s="25" t="inlineStr">
        <is>
          <t>Тормозная система</t>
        </is>
      </c>
    </row>
    <row r="49">
      <c r="A49" s="25" t="inlineStr">
        <is>
          <t>Рулевое управление</t>
        </is>
      </c>
    </row>
    <row r="50">
      <c r="A50" s="25" t="inlineStr">
        <is>
          <t>Электрооборудование</t>
        </is>
      </c>
    </row>
    <row r="51">
      <c r="A51" s="25" t="inlineStr">
        <is>
          <t>Кабина и кузов</t>
        </is>
      </c>
    </row>
    <row r="52">
      <c r="A52" s="25" t="inlineStr">
        <is>
          <t>Рама</t>
        </is>
      </c>
    </row>
    <row r="54">
      <c r="A54" s="36" t="inlineStr">
        <is>
          <t>Причины дефектов</t>
        </is>
      </c>
    </row>
    <row r="55">
      <c r="A55" s="25" t="inlineStr">
        <is>
          <t>Естественный износ</t>
        </is>
      </c>
    </row>
    <row r="56">
      <c r="A56" s="25" t="inlineStr">
        <is>
          <t>Превышение срока службы</t>
        </is>
      </c>
    </row>
    <row r="57">
      <c r="A57" s="25" t="inlineStr">
        <is>
          <t>Не установлена</t>
        </is>
      </c>
    </row>
    <row r="58">
      <c r="A58" s="25" t="inlineStr">
        <is>
          <t>Нарушение правил эксплуатации</t>
        </is>
      </c>
    </row>
    <row r="59">
      <c r="A59" s="25" t="inlineStr">
        <is>
          <t>Заводской дефект</t>
        </is>
      </c>
    </row>
    <row r="60">
      <c r="A60" s="25" t="inlineStr">
        <is>
          <t>Внешнее повреждение</t>
        </is>
      </c>
    </row>
    <row r="61">
      <c r="A61" s="25" t="inlineStr">
        <is>
          <t>Некачественный ремонт</t>
        </is>
      </c>
    </row>
    <row r="63">
      <c r="A63" s="36" t="inlineStr">
        <is>
          <t>Решения по дефекту</t>
        </is>
      </c>
    </row>
    <row r="64">
      <c r="A64" s="25" t="inlineStr">
        <is>
          <t>Ремонт</t>
        </is>
      </c>
    </row>
    <row r="65">
      <c r="A65" s="25" t="inlineStr">
        <is>
          <t>Замена</t>
        </is>
      </c>
    </row>
    <row r="66">
      <c r="A66" s="25" t="inlineStr">
        <is>
          <t>Регулировка</t>
        </is>
      </c>
    </row>
    <row r="67">
      <c r="A67" s="25" t="inlineStr">
        <is>
          <t>Списание</t>
        </is>
      </c>
    </row>
    <row r="68">
      <c r="A68" s="25" t="inlineStr">
        <is>
          <t>Наблюдение</t>
        </is>
      </c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